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Labwork\ASRS\Sr separation\Centrifuge weight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I20" i="1" l="1"/>
  <c r="I24" i="1" l="1"/>
  <c r="K26" i="1" s="1"/>
  <c r="K30" i="1" s="1"/>
  <c r="V2" i="1" l="1"/>
  <c r="I17" i="1" l="1"/>
  <c r="K2" i="1"/>
  <c r="L2" i="1" s="1"/>
  <c r="W2" i="1" l="1"/>
  <c r="Q2" i="1"/>
  <c r="R2" i="1" s="1"/>
  <c r="M2" i="1"/>
  <c r="I2" i="1"/>
  <c r="P2" i="1" s="1"/>
  <c r="F2" i="1"/>
  <c r="O2" i="1" s="1"/>
  <c r="D2" i="1"/>
  <c r="N2" i="1" s="1"/>
</calcChain>
</file>

<file path=xl/sharedStrings.xml><?xml version="1.0" encoding="utf-8"?>
<sst xmlns="http://schemas.openxmlformats.org/spreadsheetml/2006/main" count="31" uniqueCount="31">
  <si>
    <t>CT1 Cent Empty (g)</t>
  </si>
  <si>
    <t>CT1 Cent + 15 mL Digest + radiostrontium (g)</t>
  </si>
  <si>
    <t>Mass after 5 mL aliquot taken (g)</t>
  </si>
  <si>
    <t xml:space="preserve">Mass after CT1 experiment (g) </t>
  </si>
  <si>
    <t>Mass after CT2 experiment (g)</t>
  </si>
  <si>
    <t>Mass after CT3 experiment (g)</t>
  </si>
  <si>
    <t>Mass after 5 mL aliquot added back (g)</t>
  </si>
  <si>
    <t>Mass used in CT1 experiment (g)</t>
  </si>
  <si>
    <t>Mass used in CT2 experiment (g)</t>
  </si>
  <si>
    <t>Mass used in CT3 experiment (g)</t>
  </si>
  <si>
    <t>Mass of matrix left (g)</t>
  </si>
  <si>
    <t>Activity DC to 27.03.2018 left</t>
  </si>
  <si>
    <t>activity dc 27.03.2018 per gram =</t>
  </si>
  <si>
    <t>lambda =</t>
  </si>
  <si>
    <t>Time passed since DC date (s)=</t>
  </si>
  <si>
    <t>Activity remaining on 06/08/2018 (Bq)</t>
  </si>
  <si>
    <t>Total on 06/08/2018</t>
  </si>
  <si>
    <t>Activity DC 27.03.2018 used in CT3</t>
  </si>
  <si>
    <t>Total DC 27.03.2018</t>
  </si>
  <si>
    <t>Total measured on 06/08/2018</t>
  </si>
  <si>
    <t>CT1 DC 27.03.2018 Measured</t>
  </si>
  <si>
    <t>CT2 DC 27.03.2018 Measured</t>
  </si>
  <si>
    <t>CT3 DC 27.03.2018 Measured</t>
  </si>
  <si>
    <t>Total DC 27.03.2018 measured</t>
  </si>
  <si>
    <t>Activity of RAM 1467 in (bq/g) on 19/07/2017 =</t>
  </si>
  <si>
    <t>Activity of RAM 1467 in (bq/g) on 26/03/2018 =</t>
  </si>
  <si>
    <t>Activity taken =</t>
  </si>
  <si>
    <t>Activity 27.03.2018 used in CT2</t>
  </si>
  <si>
    <t>Activity 27.03.2018 used in CT1</t>
  </si>
  <si>
    <t xml:space="preserve">Activity of 0.05 g in "RAM1467standard" vial decayed to 26/03/2018 = </t>
  </si>
  <si>
    <t>take the empt weight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</si>
</sst>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2" fontId="0" fillId="0" borderId="0" xfId="0" applyNumberFormat="1"/>
    <xf numFmtId="0" fontId="0" fillId="2" borderId="1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workbookViewId="0">
      <selection activeCell="D34" sqref="D34"/>
    </sheetView>
  </sheetViews>
  <sheetFormatPr defaultRowHeight="15" x14ac:dyDescent="0.25"/>
  <cols>
    <col min="1" max="1" width="17.85546875" bestFit="1" customWidth="1"/>
    <col min="2" max="2" width="40.5703125" bestFit="1" customWidth="1"/>
    <col min="3" max="3" width="30.28515625" bestFit="1" customWidth="1"/>
    <col min="4" max="4" width="30.28515625" customWidth="1"/>
    <col min="5" max="5" width="28.4257812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35.42578125" customWidth="1"/>
    <col min="10" max="10" width="28" bestFit="1" customWidth="1"/>
    <col min="11" max="11" width="63.140625" bestFit="1" customWidth="1"/>
    <col min="12" max="12" width="26.5703125" bestFit="1" customWidth="1"/>
    <col min="13" max="13" width="35" bestFit="1" customWidth="1"/>
    <col min="14" max="16" width="31.28515625" bestFit="1" customWidth="1"/>
    <col min="17" max="17" width="18.140625" bestFit="1" customWidth="1"/>
    <col min="18" max="18" width="18.5703125" bestFit="1" customWidth="1"/>
    <col min="19" max="21" width="26.42578125" bestFit="1" customWidth="1"/>
    <col min="22" max="22" width="27.7109375" bestFit="1" customWidth="1"/>
    <col min="23" max="23" width="28.14062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7</v>
      </c>
      <c r="E1" t="s">
        <v>3</v>
      </c>
      <c r="F1" t="s">
        <v>8</v>
      </c>
      <c r="G1" t="s">
        <v>4</v>
      </c>
      <c r="H1" t="s">
        <v>6</v>
      </c>
      <c r="I1" t="s">
        <v>9</v>
      </c>
      <c r="J1" t="s">
        <v>5</v>
      </c>
      <c r="K1" t="s">
        <v>10</v>
      </c>
      <c r="L1" s="3" t="s">
        <v>11</v>
      </c>
      <c r="M1" s="3" t="s">
        <v>15</v>
      </c>
      <c r="N1" s="3" t="s">
        <v>28</v>
      </c>
      <c r="O1" s="3" t="s">
        <v>27</v>
      </c>
      <c r="P1" s="3" t="s">
        <v>17</v>
      </c>
      <c r="Q1" s="3" t="s">
        <v>18</v>
      </c>
      <c r="R1" s="3" t="s">
        <v>16</v>
      </c>
      <c r="S1" s="3" t="s">
        <v>20</v>
      </c>
      <c r="T1" s="3" t="s">
        <v>21</v>
      </c>
      <c r="U1" s="3" t="s">
        <v>22</v>
      </c>
      <c r="V1" s="3" t="s">
        <v>23</v>
      </c>
      <c r="W1" s="3" t="s">
        <v>19</v>
      </c>
    </row>
    <row r="2" spans="1:23" x14ac:dyDescent="0.25">
      <c r="A2">
        <v>15.211</v>
      </c>
      <c r="B2">
        <v>34.946100000000001</v>
      </c>
      <c r="C2">
        <v>28.5517</v>
      </c>
      <c r="D2">
        <f>C2-E2</f>
        <v>5.7418000000000013</v>
      </c>
      <c r="E2">
        <v>22.809899999999999</v>
      </c>
      <c r="F2">
        <f>E2-G2</f>
        <v>5.585799999999999</v>
      </c>
      <c r="G2">
        <v>17.2241</v>
      </c>
      <c r="H2">
        <v>23.584800000000001</v>
      </c>
      <c r="I2">
        <f>H2-J2</f>
        <v>5.5683000000000007</v>
      </c>
      <c r="J2">
        <v>18.016500000000001</v>
      </c>
      <c r="K2">
        <f>J2-A2</f>
        <v>2.8055000000000003</v>
      </c>
      <c r="L2" s="3">
        <f>K2*J13</f>
        <v>4.118474</v>
      </c>
      <c r="M2" s="3">
        <f>L2*EXP(-I17*I20)</f>
        <v>4.1497165269992946</v>
      </c>
      <c r="N2" s="3">
        <f>J13*D2</f>
        <v>8.4289624000000014</v>
      </c>
      <c r="O2" s="3">
        <f>J13*F2</f>
        <v>8.1999543999999975</v>
      </c>
      <c r="P2" s="3">
        <f>J13*I2</f>
        <v>8.1742644000000002</v>
      </c>
      <c r="Q2" s="3">
        <f>(SUM(L2,N2:P2))*EXP(-I17*I20)</f>
        <v>29.141053354134343</v>
      </c>
      <c r="R2" s="3">
        <f>Q2*EXP(-I17*I20)</f>
        <v>29.362115851118524</v>
      </c>
      <c r="S2" s="3">
        <v>8.5366615799999988</v>
      </c>
      <c r="T2" s="3">
        <v>7.8006335499999997</v>
      </c>
      <c r="U2" s="3">
        <v>8.255326440000001</v>
      </c>
      <c r="V2" s="3">
        <f>SUM(S2:U2,L2)</f>
        <v>28.711095569999998</v>
      </c>
      <c r="W2" s="3">
        <f>V2*EXP(-I17*I20)</f>
        <v>28.9288964298634</v>
      </c>
    </row>
    <row r="4" spans="1:23" x14ac:dyDescent="0.25">
      <c r="B4" t="s">
        <v>30</v>
      </c>
    </row>
    <row r="5" spans="1:23" x14ac:dyDescent="0.25">
      <c r="B5">
        <f>B2-A2</f>
        <v>19.735100000000003</v>
      </c>
    </row>
    <row r="13" spans="1:23" x14ac:dyDescent="0.25">
      <c r="I13" t="s">
        <v>12</v>
      </c>
      <c r="J13">
        <v>1.468</v>
      </c>
    </row>
    <row r="16" spans="1:23" x14ac:dyDescent="0.25">
      <c r="I16" t="s">
        <v>13</v>
      </c>
    </row>
    <row r="17" spans="7:11" x14ac:dyDescent="0.25">
      <c r="I17">
        <f>(LN(2))/(64.84*24*60*60)</f>
        <v>1.2372820499747694E-7</v>
      </c>
    </row>
    <row r="19" spans="7:11" x14ac:dyDescent="0.25">
      <c r="G19" s="2">
        <v>43185.668055555558</v>
      </c>
      <c r="I19" t="s">
        <v>14</v>
      </c>
    </row>
    <row r="20" spans="7:11" x14ac:dyDescent="0.25">
      <c r="G20" s="2">
        <v>43186.375</v>
      </c>
      <c r="I20" s="1">
        <f>(G19-G20)*24*60*60</f>
        <v>-61079.999999818392</v>
      </c>
    </row>
    <row r="21" spans="7:11" x14ac:dyDescent="0.25">
      <c r="K21" t="s">
        <v>24</v>
      </c>
    </row>
    <row r="22" spans="7:11" x14ac:dyDescent="0.25">
      <c r="K22">
        <v>1965</v>
      </c>
    </row>
    <row r="23" spans="7:11" x14ac:dyDescent="0.25">
      <c r="G23" s="2">
        <v>43185.668055555558</v>
      </c>
    </row>
    <row r="24" spans="7:11" x14ac:dyDescent="0.25">
      <c r="G24" s="2">
        <v>42935.664583333331</v>
      </c>
      <c r="I24" s="1">
        <f>(G23-G24)*24*60*60</f>
        <v>21600300.00000035</v>
      </c>
    </row>
    <row r="25" spans="7:11" x14ac:dyDescent="0.25">
      <c r="K25" t="s">
        <v>25</v>
      </c>
    </row>
    <row r="26" spans="7:11" x14ac:dyDescent="0.25">
      <c r="G26" s="4"/>
      <c r="K26">
        <f>K22*EXP(-I17*I24)</f>
        <v>135.73184045514583</v>
      </c>
    </row>
    <row r="27" spans="7:11" x14ac:dyDescent="0.25">
      <c r="G27" s="4"/>
    </row>
    <row r="28" spans="7:11" x14ac:dyDescent="0.25">
      <c r="G28" s="2"/>
    </row>
    <row r="29" spans="7:11" x14ac:dyDescent="0.25">
      <c r="G29" s="2"/>
      <c r="I29" s="1"/>
      <c r="K29" t="s">
        <v>26</v>
      </c>
    </row>
    <row r="30" spans="7:11" x14ac:dyDescent="0.25">
      <c r="K30">
        <f>0.1999*K26</f>
        <v>27.132794906983651</v>
      </c>
    </row>
    <row r="33" spans="11:11" x14ac:dyDescent="0.25">
      <c r="K33" t="s">
        <v>29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2018-03-29T16:02:59Z</dcterms:created>
  <dcterms:modified xsi:type="dcterms:W3CDTF">2018-08-06T15:12:07Z</dcterms:modified>
</cp:coreProperties>
</file>